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238077dab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加班工资估算" sheetId="1" r:id="Red5d7563ac3f4a2c"/>
    <x:sheet xmlns:r="http://schemas.openxmlformats.org/officeDocument/2006/relationships" name="月度考勤" sheetId="2" r:id="R179acdd18bbc47cb"/>
    <x:sheet xmlns:r="http://schemas.openxmlformats.org/officeDocument/2006/relationships" name="周出勤分布" sheetId="3" r:id="R030885747dd849de"/>
    <x:sheet xmlns:r="http://schemas.openxmlformats.org/officeDocument/2006/relationships" name="2025年12月" sheetId="4" r:id="Re884096e3ae145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0"/>
    <x:numFmt numFmtId="201" formatCode="yyyy-mm-dd"/>
    <x:numFmt numFmtId="202" formatCode="#,##0.00"/>
    <x:numFmt numFmtId="203" formatCode="yyyy-mm"/>
    <x:numFmt numFmtId="204" formatCode="0"/>
    <x:numFmt numFmtId="205" formatCode="0.000"/>
    <x:numFmt numFmtId="206" formatCode="0.00;[Red](0.00);0.00"/>
  </x:numFmts>
  <x:fonts count="5">
    <x:font>
      <x:sz val="11"/>
      <x:name val="Carlito"/>
    </x:font>
    <x:font>
      <x:sz val="11"/>
      <x:color rgb="FF202B3C"/>
      <x:name val="Arial"/>
    </x:font>
    <x:font>
      <x:b/>
      <x:sz val="16"/>
      <x:color rgb="FF202B3C"/>
      <x:name val="Arial"/>
    </x:font>
    <x:font>
      <x:b/>
      <x:sz val="11"/>
      <x:color rgb="FFFFFFFF"/>
      <x:name val="Arial"/>
    </x:font>
    <x:font>
      <x:b/>
      <x:sz val="11"/>
      <x:color rgb="FF202B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F60"/>
      </x:patternFill>
    </x:fill>
    <x:fill>
      <x:patternFill patternType="solid">
        <x:fgColor rgb="FFFFF1C2"/>
      </x:patternFill>
    </x:fill>
    <x:fill>
      <x:patternFill patternType="solid">
        <x:fgColor rgb="FFE9EE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3B5CA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4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horizontal="center" vertical="center"/>
    </x:xf>
    <x:xf numFmtId="206" fontId="1" fillId="0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horizontal="center" vertical="center"/>
    </x:xf>
    <x:xf numFmtId="205" fontId="1" fillId="4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204" fontId="4" fillId="4" borderId="0" xfId="0" applyNumberFormat="1" applyFont="1" applyFill="1" applyBorder="1" applyAlignment="1">
      <x:alignment horizontal="center" vertical="center"/>
    </x:xf>
    <x:xf numFmtId="205" fontId="4" fillId="4" borderId="0" xfId="0" applyNumberFormat="1" applyFont="1" applyFill="1" applyBorder="1" applyAlignment="1">
      <x:alignment vertical="center"/>
    </x:xf>
    <x:xf numFmtId="206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ill>
        <x:patternFill patternType="solid">
          <x:bgColor rgb="FFFFF1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a9b750ce04b99" /><Relationship Type="http://schemas.openxmlformats.org/officeDocument/2006/relationships/theme" Target="/xl/theme/theme1.xml" Id="R4de18fdfb7754af3" /><Relationship Type="http://schemas.openxmlformats.org/officeDocument/2006/relationships/sharedStrings" Target="/xl/sharedStrings.xml" Id="Ra14ea9a930344b96" /><Relationship Type="http://schemas.openxmlformats.org/officeDocument/2006/relationships/worksheet" Target="/xl/worksheets/sheet1.xml" Id="Red5d7563ac3f4a2c" /><Relationship Type="http://schemas.openxmlformats.org/officeDocument/2006/relationships/worksheet" Target="/xl/worksheets/sheet2.xml" Id="R179acdd18bbc47cb" /><Relationship Type="http://schemas.openxmlformats.org/officeDocument/2006/relationships/worksheet" Target="/xl/worksheets/sheet3.xml" Id="R030885747dd849de" /><Relationship Type="http://schemas.openxmlformats.org/officeDocument/2006/relationships/worksheet" Target="/xl/worksheets/sheet4.xml" Id="Re884096e3ae145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F60"/>
  </x:sheetPr>
  <x:sheetViews>
    <x:sheetView showGridLines="0" workbookViewId="0"/>
  </x:sheetViews>
  <x:sheetFormatPr defaultRowHeight="15"/>
  <x:cols>
    <x:col min="1" max="1" width="29" hidden="0" customWidth="1"/>
    <x:col min="2" max="2" width="18" hidden="0" customWidth="1"/>
    <x:col min="3" max="3" width="20" hidden="0" customWidth="1"/>
    <x:col min="4" max="4" width="14" hidden="0" customWidth="1"/>
    <x:col min="5" max="5" width="14" hidden="0" customWidth="1"/>
    <x:col min="6" max="6" width="29" hidden="0" customWidth="1"/>
    <x:col min="7" max="7" width="23" hidden="0" customWidth="1"/>
    <x:col min="8" max="8" width="43" hidden="0" customWidth="1"/>
    <x:col min="9" max="9" width="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加班工资估算（每周约1天）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2" t="str">
        <x:v>默认假设：每周额外休息日加班8小时，未补休、未支付。金额是估算，不是已核实欠付。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8" t="str">
        <x:v>计算参数</x:v>
      </x:c>
      <x:c r="B6" s="8" t="str">
        <x:v>数值</x:v>
      </x:c>
      <x:c r="C6" s="8" t="str">
        <x:v>口径</x:v>
      </x:c>
      <x:c r="D6" s="2"/>
      <x:c r="E6" s="2"/>
      <x:c r="F6" s="8" t="str">
        <x:v>计算结果</x:v>
      </x:c>
      <x:c r="G6" s="8" t="str">
        <x:v>金额（元）</x:v>
      </x:c>
      <x:c r="H6" s="8" t="str">
        <x:v>说明</x:v>
      </x:c>
      <x:c r="I6" s="2"/>
    </x:row>
    <x:row r="7" ht="42" customHeight="1">
      <x:c r="A7" s="2" t="str">
        <x:v>正常出勤月工资（元）</x:v>
      </x:c>
      <x:c r="B7" s="10" t="n">
        <x:v>24000</x:v>
      </x:c>
      <x:c r="C7" s="26" t="str">
        <x:v>沿用原留存说明中用户已确认的月薪，计薪构成仍需合同/工资条核对</x:v>
      </x:c>
      <x:c r="D7" s="2"/>
      <x:c r="E7" s="2"/>
      <x:c r="F7" s="2" t="str">
        <x:v>基础时薪</x:v>
      </x:c>
      <x:c r="G7" s="12" t="n">
        <x:f>B7/B8/B9</x:f>
        <x:v>137.93103448275863</x:v>
      </x:c>
      <x:c r="H7" s="26" t="str">
        <x:v>月薪÷21.75÷8</x:v>
      </x:c>
      <x:c r="I7" s="2"/>
    </x:row>
    <x:row r="8" ht="42" customHeight="1">
      <x:c r="A8" s="2" t="str">
        <x:v>月计薪天数</x:v>
      </x:c>
      <x:c r="B8" s="10" t="n">
        <x:v>21.75</x:v>
      </x:c>
      <x:c r="C8" s="26" t="str">
        <x:v>用于日薪、时薪折算</x:v>
      </x:c>
      <x:c r="D8" s="2"/>
      <x:c r="E8" s="2"/>
      <x:c r="F8" s="2" t="str">
        <x:v>工作日延时每小时</x:v>
      </x:c>
      <x:c r="G8" s="12" t="n">
        <x:f>G7*1.5</x:f>
        <x:v>206.89655172413796</x:v>
      </x:c>
      <x:c r="H8" s="26" t="str">
        <x:v>标准工时下按150%</x:v>
      </x:c>
      <x:c r="I8" s="2"/>
    </x:row>
    <x:row r="9" ht="42" customHeight="1">
      <x:c r="A9" s="2" t="str">
        <x:v>每天小时数</x:v>
      </x:c>
      <x:c r="B9" s="10" t="n">
        <x:v>8</x:v>
      </x:c>
      <x:c r="C9" s="26" t="str">
        <x:v>每周约1天按8小时假设</x:v>
      </x:c>
      <x:c r="D9" s="2"/>
      <x:c r="E9" s="2"/>
      <x:c r="F9" s="2" t="str">
        <x:v>休息日未补休每小时</x:v>
      </x:c>
      <x:c r="G9" s="12" t="n">
        <x:f>G7*2</x:f>
        <x:v>275.86206896551727</x:v>
      </x:c>
      <x:c r="H9" s="26" t="str">
        <x:v>标准工时下按200%</x:v>
      </x:c>
      <x:c r="I9" s="2"/>
    </x:row>
    <x:row r="10" ht="42" customHeight="1">
      <x:c r="A10" s="2" t="str">
        <x:v>每周额外休息日（天）</x:v>
      </x:c>
      <x:c r="B10" s="10" t="n">
        <x:v>1</x:v>
      </x:c>
      <x:c r="C10" s="26" t="str">
        <x:v>若仅按大小周，两周多1天，应改为0.5</x:v>
      </x:c>
      <x:c r="D10" s="2"/>
      <x:c r="E10" s="2"/>
      <x:c r="F10" s="2" t="str">
        <x:v>休息日加班8小时</x:v>
      </x:c>
      <x:c r="G10" s="12" t="n">
        <x:f>G9*B9</x:f>
        <x:v>2206.896551724138</x:v>
      </x:c>
      <x:c r="H10" s="26" t="str">
        <x:v>单个休息日的8小时工资</x:v>
      </x:c>
      <x:c r="I10" s="2"/>
    </x:row>
    <x:row r="11" ht="42" customHeight="1">
      <x:c r="A11" s="2" t="str">
        <x:v>每周工作日延时（小时）</x:v>
      </x:c>
      <x:c r="B11" s="10" t="n">
        <x:v>0</x:v>
      </x:c>
      <x:c r="C11" s="26" t="str">
        <x:v>未确认，不自动叠加；可按实际情况填写</x:v>
      </x:c>
      <x:c r="D11" s="2"/>
      <x:c r="E11" s="2"/>
      <x:c r="F11" s="13" t="str">
        <x:v>每周估算</x:v>
      </x:c>
      <x:c r="G11" s="14" t="n">
        <x:f>B10*G10+B11*G8</x:f>
        <x:v>2206.896551724138</x:v>
      </x:c>
      <x:c r="H11" s="26" t="str">
        <x:v>按左侧每周频率及小时数</x:v>
      </x:c>
      <x:c r="I11" s="2"/>
    </x:row>
    <x:row r="12" ht="42" customHeight="1">
      <x:c r="A12" s="2" t="str">
        <x:v>平均每月周数</x:v>
      </x:c>
      <x:c r="B12" s="10" t="n">
        <x:v>4.333333333333333</x:v>
      </x:c>
      <x:c r="C12" s="26" t="str">
        <x:v>全年52周÷12，仅用于平均月估算</x:v>
      </x:c>
      <x:c r="D12" s="2"/>
      <x:c r="E12" s="2"/>
      <x:c r="F12" s="13" t="str">
        <x:v>4周估算</x:v>
      </x:c>
      <x:c r="G12" s="14" t="n">
        <x:f>G11*4</x:f>
        <x:v>8827.586206896553</x:v>
      </x:c>
      <x:c r="H12" s="26" t="str">
        <x:v>不是所有日历月都等于4周</x:v>
      </x:c>
      <x:c r="I12" s="2"/>
    </x:row>
    <x:row r="13" ht="42" customHeight="1">
      <x:c r="A13" s="2" t="str">
        <x:v>起始日期</x:v>
      </x:c>
      <x:c r="B13" s="11" t="d">
        <x:v>2025-12-19T00:00:00.000Z</x:v>
      </x:c>
      <x:c r="C13" s="26" t="str">
        <x:v>本次统计起点</x:v>
      </x:c>
      <x:c r="D13" s="2"/>
      <x:c r="E13" s="2"/>
      <x:c r="F13" s="13" t="str">
        <x:v>平均每月估算</x:v>
      </x:c>
      <x:c r="G13" s="14" t="n">
        <x:f>G11*B12</x:f>
        <x:v>9563.218390804597</x:v>
      </x:c>
      <x:c r="H13" s="26" t="str">
        <x:v>按52÷12周折算</x:v>
      </x:c>
      <x:c r="I13" s="2"/>
    </x:row>
    <x:row r="14" ht="42" customHeight="1">
      <x:c r="A14" s="2" t="str">
        <x:v>截至日期</x:v>
      </x:c>
      <x:c r="B14" s="11" t="d">
        <x:v>2026-10-27T00:00:00.000Z</x:v>
      </x:c>
      <x:c r="C14" s="26" t="str">
        <x:v>10月为截至27日的部分月份</x:v>
      </x:c>
      <x:c r="D14" s="2"/>
      <x:c r="E14" s="2"/>
      <x:c r="F14" s="13" t="str">
        <x:v>本次全期间线性估算</x:v>
      </x:c>
      <x:c r="G14" s="14" t="n">
        <x:f>(B14-B13+1)/7*G11</x:f>
        <x:v>98679.80295566503</x:v>
      </x:c>
      <x:c r="H14" s="26" t="str">
        <x:v>313个日历天÷7，未按假期/请假逐周校正</x:v>
      </x:c>
      <x:c r="I14" s="2"/>
    </x:row>
    <x:row r="15" ht="42" customHeight="1">
      <x:c r="A15" s="2"/>
      <x:c r="B15" s="2"/>
      <x:c r="C15" s="2"/>
      <x:c r="D15" s="2"/>
      <x:c r="E15" s="2"/>
      <x:c r="F15" s="2" t="str">
        <x:v>仅大小周的每周均额</x:v>
      </x:c>
      <x:c r="G15" s="12" t="n">
        <x:f>G10/2</x:f>
        <x:v>1103.448275862069</x:v>
      </x:c>
      <x:c r="H15" s="26" t="str">
        <x:v>只计两周1个额外休息日，平日延时另算</x:v>
      </x:c>
      <x:c r="I15" s="2"/>
    </x:row>
    <x:row r="16" ht="42" customHeight="1">
      <x:c r="A16" s="2"/>
      <x:c r="B16" s="2"/>
      <x:c r="C16" s="2"/>
      <x:c r="D16" s="2"/>
      <x:c r="E16" s="2"/>
      <x:c r="F16" s="2" t="str">
        <x:v>8小时全为平日延时</x:v>
      </x:c>
      <x:c r="G16" s="12" t="n">
        <x:f>G8*B9</x:f>
        <x:v>1655.1724137931037</x:v>
      </x:c>
      <x:c r="H16" s="26" t="str">
        <x:v>若每周8小时全为工作日延时，适用150%</x:v>
      </x:c>
      <x:c r="I16" s="2"/>
    </x:row>
    <x:row r="17" ht="24" customHeight="1">
      <x:c r="A17" s="2" t="str">
        <x:v>请假记录用于解释出勤。本表不再扣事假工资；已补休的对应休息日加班、已付加班费尚未核减。</x:v>
      </x:c>
      <x:c r="B17" s="2"/>
      <x:c r="C17" s="2"/>
      <x:c r="D17" s="2"/>
      <x:c r="E17" s="2"/>
      <x:c r="F17" s="2"/>
      <x:c r="G17" s="2"/>
      <x:c r="H17" s="2"/>
      <x:c r="I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42" customHeight="1">
      <x:c r="A19" s="8" t="str">
        <x:v>月份</x:v>
      </x:c>
      <x:c r="B19" s="8" t="str">
        <x:v>期间开始</x:v>
      </x:c>
      <x:c r="C19" s="8" t="str">
        <x:v>期间结束</x:v>
      </x:c>
      <x:c r="D19" s="8" t="str">
        <x:v>日历天数</x:v>
      </x:c>
      <x:c r="E19" s="8" t="str">
        <x:v>折算周数</x:v>
      </x:c>
      <x:c r="F19" s="8" t="str">
        <x:v>休息日估算小时</x:v>
      </x:c>
      <x:c r="G19" s="8" t="str">
        <x:v>平日延时估算小时</x:v>
      </x:c>
      <x:c r="H19" s="8" t="str">
        <x:v>加班工资估算（元）</x:v>
      </x:c>
      <x:c r="I19" s="2"/>
    </x:row>
    <x:row r="20" ht="24" customHeight="1">
      <x:c r="A20" s="15" t="d">
        <x:v>2025-12-01T00:00:00.000Z</x:v>
      </x:c>
      <x:c r="B20" s="11" t="d">
        <x:v>2025-12-19T00:00:00.000Z</x:v>
      </x:c>
      <x:c r="C20" s="11" t="d">
        <x:v>2025-12-31T00:00:00.000Z</x:v>
      </x:c>
      <x:c r="D20" s="16" t="n">
        <x:f>C20-B20+1</x:f>
        <x:v>13</x:v>
      </x:c>
      <x:c r="E20" s="17" t="n">
        <x:f>D20/7</x:f>
        <x:v>1.8571428571428572</x:v>
      </x:c>
      <x:c r="F20" s="17" t="n">
        <x:f>E20*$B$10*$B$9</x:f>
        <x:v>14.857142857142858</x:v>
      </x:c>
      <x:c r="G20" s="17" t="n">
        <x:f>E20*$B$11</x:f>
        <x:v>0</x:v>
      </x:c>
      <x:c r="H20" s="12" t="n">
        <x:f>F20*$G$9+G20*$G$8</x:f>
        <x:v>4098.522167487686</x:v>
      </x:c>
      <x:c r="I20" s="2"/>
    </x:row>
    <x:row r="21" ht="24" customHeight="1">
      <x:c r="A21" s="15" t="d">
        <x:v>2026-01-01T00:00:00.000Z</x:v>
      </x:c>
      <x:c r="B21" s="11" t="d">
        <x:v>2026-01-01T00:00:00.000Z</x:v>
      </x:c>
      <x:c r="C21" s="11" t="d">
        <x:v>2026-01-31T00:00:00.000Z</x:v>
      </x:c>
      <x:c r="D21" s="16" t="n">
        <x:f>C21-B21+1</x:f>
        <x:v>31</x:v>
      </x:c>
      <x:c r="E21" s="17" t="n">
        <x:f>D21/7</x:f>
        <x:v>4.428571428571429</x:v>
      </x:c>
      <x:c r="F21" s="17" t="n">
        <x:f>E21*$B$10*$B$9</x:f>
        <x:v>35.42857142857143</x:v>
      </x:c>
      <x:c r="G21" s="17" t="n">
        <x:f>E21*$B$11</x:f>
        <x:v>0</x:v>
      </x:c>
      <x:c r="H21" s="12" t="n">
        <x:f>F21*$G$9+G21*$G$8</x:f>
        <x:v>9773.399014778326</x:v>
      </x:c>
      <x:c r="I21" s="2"/>
    </x:row>
    <x:row r="22" ht="24" customHeight="1">
      <x:c r="A22" s="15" t="d">
        <x:v>2026-02-01T00:00:00.000Z</x:v>
      </x:c>
      <x:c r="B22" s="11" t="d">
        <x:v>2026-02-01T00:00:00.000Z</x:v>
      </x:c>
      <x:c r="C22" s="11" t="d">
        <x:v>2026-02-28T00:00:00.000Z</x:v>
      </x:c>
      <x:c r="D22" s="16" t="n">
        <x:f>C22-B22+1</x:f>
        <x:v>28</x:v>
      </x:c>
      <x:c r="E22" s="17" t="n">
        <x:f>D22/7</x:f>
        <x:v>4</x:v>
      </x:c>
      <x:c r="F22" s="17" t="n">
        <x:f>E22*$B$10*$B$9</x:f>
        <x:v>32</x:v>
      </x:c>
      <x:c r="G22" s="17" t="n">
        <x:f>E22*$B$11</x:f>
        <x:v>0</x:v>
      </x:c>
      <x:c r="H22" s="12" t="n">
        <x:f>F22*$G$9+G22*$G$8</x:f>
        <x:v>8827.586206896553</x:v>
      </x:c>
      <x:c r="I22" s="2"/>
    </x:row>
    <x:row r="23" ht="24" customHeight="1">
      <x:c r="A23" s="15" t="d">
        <x:v>2026-03-01T00:00:00.000Z</x:v>
      </x:c>
      <x:c r="B23" s="11" t="d">
        <x:v>2026-03-01T00:00:00.000Z</x:v>
      </x:c>
      <x:c r="C23" s="11" t="d">
        <x:v>2026-03-31T00:00:00.000Z</x:v>
      </x:c>
      <x:c r="D23" s="16" t="n">
        <x:f>C23-B23+1</x:f>
        <x:v>31</x:v>
      </x:c>
      <x:c r="E23" s="17" t="n">
        <x:f>D23/7</x:f>
        <x:v>4.428571428571429</x:v>
      </x:c>
      <x:c r="F23" s="17" t="n">
        <x:f>E23*$B$10*$B$9</x:f>
        <x:v>35.42857142857143</x:v>
      </x:c>
      <x:c r="G23" s="17" t="n">
        <x:f>E23*$B$11</x:f>
        <x:v>0</x:v>
      </x:c>
      <x:c r="H23" s="12" t="n">
        <x:f>F23*$G$9+G23*$G$8</x:f>
        <x:v>9773.399014778326</x:v>
      </x:c>
      <x:c r="I23" s="2"/>
    </x:row>
    <x:row r="24" ht="24" customHeight="1">
      <x:c r="A24" s="15" t="d">
        <x:v>2026-04-01T00:00:00.000Z</x:v>
      </x:c>
      <x:c r="B24" s="11" t="d">
        <x:v>2026-04-01T00:00:00.000Z</x:v>
      </x:c>
      <x:c r="C24" s="11" t="d">
        <x:v>2026-04-30T00:00:00.000Z</x:v>
      </x:c>
      <x:c r="D24" s="16" t="n">
        <x:f>C24-B24+1</x:f>
        <x:v>30</x:v>
      </x:c>
      <x:c r="E24" s="17" t="n">
        <x:f>D24/7</x:f>
        <x:v>4.285714285714286</x:v>
      </x:c>
      <x:c r="F24" s="17" t="n">
        <x:f>E24*$B$10*$B$9</x:f>
        <x:v>34.285714285714285</x:v>
      </x:c>
      <x:c r="G24" s="17" t="n">
        <x:f>E24*$B$11</x:f>
        <x:v>0</x:v>
      </x:c>
      <x:c r="H24" s="12" t="n">
        <x:f>F24*$G$9+G24*$G$8</x:f>
        <x:v>9458.128078817734</x:v>
      </x:c>
      <x:c r="I24" s="2"/>
    </x:row>
    <x:row r="25" ht="24" customHeight="1">
      <x:c r="A25" s="15" t="d">
        <x:v>2026-05-01T00:00:00.000Z</x:v>
      </x:c>
      <x:c r="B25" s="11" t="d">
        <x:v>2026-05-01T00:00:00.000Z</x:v>
      </x:c>
      <x:c r="C25" s="11" t="d">
        <x:v>2026-05-31T00:00:00.000Z</x:v>
      </x:c>
      <x:c r="D25" s="16" t="n">
        <x:f>C25-B25+1</x:f>
        <x:v>31</x:v>
      </x:c>
      <x:c r="E25" s="17" t="n">
        <x:f>D25/7</x:f>
        <x:v>4.428571428571429</x:v>
      </x:c>
      <x:c r="F25" s="17" t="n">
        <x:f>E25*$B$10*$B$9</x:f>
        <x:v>35.42857142857143</x:v>
      </x:c>
      <x:c r="G25" s="17" t="n">
        <x:f>E25*$B$11</x:f>
        <x:v>0</x:v>
      </x:c>
      <x:c r="H25" s="12" t="n">
        <x:f>F25*$G$9+G25*$G$8</x:f>
        <x:v>9773.399014778326</x:v>
      </x:c>
      <x:c r="I25" s="2"/>
    </x:row>
    <x:row r="26" ht="24" customHeight="1">
      <x:c r="A26" s="15" t="d">
        <x:v>2026-06-01T00:00:00.000Z</x:v>
      </x:c>
      <x:c r="B26" s="11" t="d">
        <x:v>2026-06-01T00:00:00.000Z</x:v>
      </x:c>
      <x:c r="C26" s="11" t="d">
        <x:v>2026-06-30T00:00:00.000Z</x:v>
      </x:c>
      <x:c r="D26" s="16" t="n">
        <x:f>C26-B26+1</x:f>
        <x:v>30</x:v>
      </x:c>
      <x:c r="E26" s="17" t="n">
        <x:f>D26/7</x:f>
        <x:v>4.285714285714286</x:v>
      </x:c>
      <x:c r="F26" s="17" t="n">
        <x:f>E26*$B$10*$B$9</x:f>
        <x:v>34.285714285714285</x:v>
      </x:c>
      <x:c r="G26" s="17" t="n">
        <x:f>E26*$B$11</x:f>
        <x:v>0</x:v>
      </x:c>
      <x:c r="H26" s="12" t="n">
        <x:f>F26*$G$9+G26*$G$8</x:f>
        <x:v>9458.128078817734</x:v>
      </x:c>
      <x:c r="I26" s="2"/>
    </x:row>
    <x:row r="27" ht="24" customHeight="1">
      <x:c r="A27" s="15" t="d">
        <x:v>2026-07-01T00:00:00.000Z</x:v>
      </x:c>
      <x:c r="B27" s="11" t="d">
        <x:v>2026-07-01T00:00:00.000Z</x:v>
      </x:c>
      <x:c r="C27" s="11" t="d">
        <x:v>2026-07-31T00:00:00.000Z</x:v>
      </x:c>
      <x:c r="D27" s="16" t="n">
        <x:f>C27-B27+1</x:f>
        <x:v>31</x:v>
      </x:c>
      <x:c r="E27" s="17" t="n">
        <x:f>D27/7</x:f>
        <x:v>4.428571428571429</x:v>
      </x:c>
      <x:c r="F27" s="17" t="n">
        <x:f>E27*$B$10*$B$9</x:f>
        <x:v>35.42857142857143</x:v>
      </x:c>
      <x:c r="G27" s="17" t="n">
        <x:f>E27*$B$11</x:f>
        <x:v>0</x:v>
      </x:c>
      <x:c r="H27" s="12" t="n">
        <x:f>F27*$G$9+G27*$G$8</x:f>
        <x:v>9773.399014778326</x:v>
      </x:c>
      <x:c r="I27" s="2"/>
    </x:row>
    <x:row r="28" ht="24" customHeight="1">
      <x:c r="A28" s="15" t="d">
        <x:v>2026-08-01T00:00:00.000Z</x:v>
      </x:c>
      <x:c r="B28" s="11" t="d">
        <x:v>2026-08-01T00:00:00.000Z</x:v>
      </x:c>
      <x:c r="C28" s="11" t="d">
        <x:v>2026-08-31T00:00:00.000Z</x:v>
      </x:c>
      <x:c r="D28" s="16" t="n">
        <x:f>C28-B28+1</x:f>
        <x:v>31</x:v>
      </x:c>
      <x:c r="E28" s="17" t="n">
        <x:f>D28/7</x:f>
        <x:v>4.428571428571429</x:v>
      </x:c>
      <x:c r="F28" s="17" t="n">
        <x:f>E28*$B$10*$B$9</x:f>
        <x:v>35.42857142857143</x:v>
      </x:c>
      <x:c r="G28" s="17" t="n">
        <x:f>E28*$B$11</x:f>
        <x:v>0</x:v>
      </x:c>
      <x:c r="H28" s="12" t="n">
        <x:f>F28*$G$9+G28*$G$8</x:f>
        <x:v>9773.399014778326</x:v>
      </x:c>
      <x:c r="I28" s="2"/>
    </x:row>
    <x:row r="29" ht="24" customHeight="1">
      <x:c r="A29" s="15" t="d">
        <x:v>2026-09-01T00:00:00.000Z</x:v>
      </x:c>
      <x:c r="B29" s="11" t="d">
        <x:v>2026-09-01T00:00:00.000Z</x:v>
      </x:c>
      <x:c r="C29" s="11" t="d">
        <x:v>2026-09-30T00:00:00.000Z</x:v>
      </x:c>
      <x:c r="D29" s="16" t="n">
        <x:f>C29-B29+1</x:f>
        <x:v>30</x:v>
      </x:c>
      <x:c r="E29" s="17" t="n">
        <x:f>D29/7</x:f>
        <x:v>4.285714285714286</x:v>
      </x:c>
      <x:c r="F29" s="17" t="n">
        <x:f>E29*$B$10*$B$9</x:f>
        <x:v>34.285714285714285</x:v>
      </x:c>
      <x:c r="G29" s="17" t="n">
        <x:f>E29*$B$11</x:f>
        <x:v>0</x:v>
      </x:c>
      <x:c r="H29" s="12" t="n">
        <x:f>F29*$G$9+G29*$G$8</x:f>
        <x:v>9458.128078817734</x:v>
      </x:c>
      <x:c r="I29" s="2"/>
    </x:row>
    <x:row r="30" ht="24" customHeight="1">
      <x:c r="A30" s="15" t="d">
        <x:v>2026-10-01T00:00:00.000Z</x:v>
      </x:c>
      <x:c r="B30" s="11" t="d">
        <x:v>2026-10-01T00:00:00.000Z</x:v>
      </x:c>
      <x:c r="C30" s="11" t="d">
        <x:v>2026-10-27T00:00:00.000Z</x:v>
      </x:c>
      <x:c r="D30" s="16" t="n">
        <x:f>C30-B30+1</x:f>
        <x:v>27</x:v>
      </x:c>
      <x:c r="E30" s="17" t="n">
        <x:f>D30/7</x:f>
        <x:v>3.857142857142857</x:v>
      </x:c>
      <x:c r="F30" s="17" t="n">
        <x:f>E30*$B$10*$B$9</x:f>
        <x:v>30.857142857142858</x:v>
      </x:c>
      <x:c r="G30" s="17" t="n">
        <x:f>E30*$B$11</x:f>
        <x:v>0</x:v>
      </x:c>
      <x:c r="H30" s="12" t="n">
        <x:f>F30*$G$9+G30*$G$8</x:f>
        <x:v>8512.315270935962</x:v>
      </x:c>
      <x:c r="I30" s="2"/>
    </x:row>
    <x:row r="31" ht="24" customHeight="1">
      <x:c r="A31" s="22" t="str">
        <x:v>合计</x:v>
      </x:c>
      <x:c r="B31" s="22"/>
      <x:c r="C31" s="22"/>
      <x:c r="D31" s="23" t="n">
        <x:f>SUM(D20:D30)</x:f>
        <x:v>313</x:v>
      </x:c>
      <x:c r="E31" s="24" t="n">
        <x:f>SUM(E20:E30)</x:f>
        <x:v>44.714285714285715</x:v>
      </x:c>
      <x:c r="F31" s="24" t="n">
        <x:f>SUM(F20:F30)</x:f>
        <x:v>357.7142857142857</x:v>
      </x:c>
      <x:c r="G31" s="24" t="n">
        <x:f>SUM(G20:G30)</x:f>
        <x:v>0</x:v>
      </x:c>
      <x:c r="H31" s="25" t="n">
        <x:f>SUM(H20:H30)</x:f>
        <x:v>98679.80295566503</x:v>
      </x:c>
      <x:c r="I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4" customHeight="1">
      <x:c r="A34" s="2" t="str">
        <x:v>大小周本身相当于平均每周多半天。若“每周约1天”包含平日延时，不能全部按休息日200%计价。</x:v>
      </x:c>
      <x:c r="B34" s="2"/>
      <x:c r="C34" s="2"/>
      <x:c r="D34" s="2"/>
      <x:c r="E34" s="2"/>
      <x:c r="F34" s="2"/>
      <x:c r="G34" s="2"/>
      <x:c r="H34" s="2"/>
      <x:c r="I34" s="2"/>
    </x:row>
    <x:row r="35" ht="24" customHeight="1">
      <x:c r="A35" s="2" t="str">
        <x:v>月度累计工时与每周频率估算是两套口径，本表不将两者相加。元金额在显示时保留两位小数。</x:v>
      </x:c>
      <x:c r="B35" s="2"/>
      <x:c r="C35" s="2"/>
      <x:c r="D35" s="2"/>
      <x:c r="E35" s="2"/>
      <x:c r="F35" s="2"/>
      <x:c r="G35" s="2"/>
      <x:c r="H35" s="2"/>
      <x:c r="I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4" customHeight="1">
      <x:c r="A37" s="2" t="str">
        <x:v>全国标准依据：劳动法第44条及21.75天工资折算（上海人社说明）</x:v>
      </x:c>
      <x:c r="B37" s="2"/>
      <x:c r="C37" s="2"/>
      <x:c r="D37" s="2"/>
      <x:c r="E37" s="2"/>
      <x:c r="F37" s="2"/>
      <x:c r="G37" s="2"/>
      <x:c r="H37" s="2"/>
      <x:c r="I37" s="2"/>
    </x:row>
    <x:row r="38" ht="24" customHeight="1">
      <x:c r="A38" s="2" t="str">
        <x:v>https://rsj.sh.gov.cn/dzb/rsj/2025-11-06/aid/02-02.html</x:v>
      </x:c>
      <x:c r="B38" s="2"/>
      <x:c r="C38" s="2"/>
      <x:c r="D38" s="2"/>
      <x:c r="E38" s="2"/>
      <x:c r="F38" s="2"/>
      <x:c r="G38" s="2"/>
      <x:c r="H38" s="2"/>
      <x:c r="I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6" hidden="0" customWidth="1"/>
    <x:col min="2" max="2" width="14" hidden="0" customWidth="1"/>
    <x:col min="3" max="3" width="27" hidden="0" customWidth="1"/>
    <x:col min="4" max="4" width="16" hidden="0" customWidth="1"/>
    <x:col min="5" max="5" width="23" hidden="0" customWidth="1"/>
    <x:col min="6" max="6" width="25" hidden="0" customWidth="1"/>
    <x:col min="7" max="7" width="15" hidden="0" customWidth="1"/>
    <x:col min="8" max="8" width="22" hidden="0" customWidth="1"/>
    <x:col min="9" max="9" width="48" hidden="0" customWidth="1"/>
    <x:col min="10" max="10" width="58" hidden="0" customWidth="1"/>
    <x:col min="11" max="11" width="6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飞书个人月统计汇总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2" t="str">
        <x:v>保留源字段“工作日累计工时”。2025年12月单列核对，2026年10月截至采集时。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2" customHeight="1">
      <x:c r="A6" s="8" t="str">
        <x:v>月份</x:v>
      </x:c>
      <x:c r="B6" s="8" t="str">
        <x:v>源出勤天数</x:v>
      </x:c>
      <x:c r="C6" s="8" t="str">
        <x:v>源累计工时原文</x:v>
      </x:c>
      <x:c r="D6" s="8" t="str">
        <x:v>累计小时</x:v>
      </x:c>
      <x:c r="E6" s="8" t="str">
        <x:v>平均每出勤日小时</x:v>
      </x:c>
      <x:c r="F6" s="8" t="str">
        <x:v>与出勤天数×8的差额</x:v>
      </x:c>
      <x:c r="G6" s="8" t="str">
        <x:v>请假小时</x:v>
      </x:c>
      <x:c r="H6" s="8" t="str">
        <x:v>源另列加班小时</x:v>
      </x:c>
      <x:c r="I6" s="8" t="str">
        <x:v>自然周末出勤日期</x:v>
      </x:c>
      <x:c r="J6" s="8" t="str">
        <x:v>原始截图</x:v>
      </x:c>
      <x:c r="K6" s="8" t="str">
        <x:v>页面文字</x:v>
      </x:c>
    </x:row>
    <x:row r="7" ht="24" customHeight="1">
      <x:c r="A7" s="15" t="d">
        <x:v>2025-12-01T00:00:00.000Z</x:v>
      </x:c>
      <x:c r="B7" s="28" t="n">
        <x:v>10</x:v>
      </x:c>
      <x:c r="C7" s="2" t="str">
        <x:v>91 小时 47 分钟</x:v>
      </x:c>
      <x:c r="D7" s="17" t="n">
        <x:v>91.78333333333333</x:v>
      </x:c>
      <x:c r="E7" s="27" t="n">
        <x:f>D7/B7</x:f>
        <x:v>9.178333333333333</x:v>
      </x:c>
      <x:c r="F7" s="29" t="n">
        <x:f>D7-B7*8</x:f>
        <x:v>11.783333333333331</x:v>
      </x:c>
      <x:c r="G7" s="17" t="n">
        <x:v>0</x:v>
      </x:c>
      <x:c r="H7" s="17" t="n">
        <x:v>0</x:v>
      </x:c>
      <x:c r="I7" s="2" t="str">
        <x:v>12-27、12-28</x:v>
      </x:c>
      <x:c r="J7" s="2" t="str">
        <x:v>月度原始材料/2025-12_个人月统计_上.png</x:v>
      </x:c>
      <x:c r="K7" s="2" t="str">
        <x:v>月度原始材料/2025-12_个人月统计_页面文本.txt</x:v>
      </x:c>
    </x:row>
    <x:row r="8" ht="24" customHeight="1">
      <x:c r="A8" s="15" t="d">
        <x:v>2026-01-01T00:00:00.000Z</x:v>
      </x:c>
      <x:c r="B8" s="28" t="n">
        <x:v>23</x:v>
      </x:c>
      <x:c r="C8" s="2" t="str">
        <x:v>209 小时 18 分钟</x:v>
      </x:c>
      <x:c r="D8" s="17" t="n">
        <x:v>209.3</x:v>
      </x:c>
      <x:c r="E8" s="27" t="n">
        <x:f>D8/B8</x:f>
        <x:v>9.1</x:v>
      </x:c>
      <x:c r="F8" s="29" t="n">
        <x:f>D8-B8*8</x:f>
        <x:v>25.30000000000001</x:v>
      </x:c>
      <x:c r="G8" s="17" t="n">
        <x:v>6</x:v>
      </x:c>
      <x:c r="H8" s="17" t="n">
        <x:v>0</x:v>
      </x:c>
      <x:c r="I8" s="2" t="str">
        <x:v>01-04、01-10、01-11、01-24、01-25</x:v>
      </x:c>
      <x:c r="J8" s="2" t="str">
        <x:v>月度原始材料/2026-01_个人月统计_上.png</x:v>
      </x:c>
      <x:c r="K8" s="2" t="str">
        <x:v>月度原始材料/2026-01_个人月统计_页面文本.txt</x:v>
      </x:c>
    </x:row>
    <x:row r="9" ht="24" customHeight="1">
      <x:c r="A9" s="15" t="d">
        <x:v>2026-02-01T00:00:00.000Z</x:v>
      </x:c>
      <x:c r="B9" s="28" t="n">
        <x:v>17</x:v>
      </x:c>
      <x:c r="C9" s="2" t="str">
        <x:v>153 小时 13 分钟</x:v>
      </x:c>
      <x:c r="D9" s="17" t="n">
        <x:v>153.21666666666667</x:v>
      </x:c>
      <x:c r="E9" s="27" t="n">
        <x:f>D9/B9</x:f>
        <x:v>9.012745098039217</x:v>
      </x:c>
      <x:c r="F9" s="29" t="n">
        <x:f>D9-B9*8</x:f>
        <x:v>17.21666666666667</x:v>
      </x:c>
      <x:c r="G9" s="17" t="n">
        <x:v>2</x:v>
      </x:c>
      <x:c r="H9" s="17" t="n">
        <x:v>0</x:v>
      </x:c>
      <x:c r="I9" s="2" t="str">
        <x:v>02-07、02-08、02-14、02-28</x:v>
      </x:c>
      <x:c r="J9" s="2" t="str">
        <x:v>月度原始材料/2026-02_个人月统计_上.png</x:v>
      </x:c>
      <x:c r="K9" s="2" t="str">
        <x:v>月度原始材料/2026-02_个人月统计_页面文本.txt</x:v>
      </x:c>
    </x:row>
    <x:row r="10" ht="24" customHeight="1">
      <x:c r="A10" s="15" t="d">
        <x:v>2026-03-01T00:00:00.000Z</x:v>
      </x:c>
      <x:c r="B10" s="28" t="n">
        <x:v>24</x:v>
      </x:c>
      <x:c r="C10" s="2" t="str">
        <x:v>203 小时 56 分钟</x:v>
      </x:c>
      <x:c r="D10" s="17" t="n">
        <x:v>203.93333333333334</x:v>
      </x:c>
      <x:c r="E10" s="27" t="n">
        <x:f>D10/B10</x:f>
        <x:v>8.497222222222222</x:v>
      </x:c>
      <x:c r="F10" s="29" t="n">
        <x:f>D10-B10*8</x:f>
        <x:v>11.933333333333337</x:v>
      </x:c>
      <x:c r="G10" s="17" t="n">
        <x:v>4</x:v>
      </x:c>
      <x:c r="H10" s="17" t="n">
        <x:v>0</x:v>
      </x:c>
      <x:c r="I10" s="2" t="str">
        <x:v>03-07、03-08、03-21、03-22</x:v>
      </x:c>
      <x:c r="J10" s="2" t="str">
        <x:v>月度原始材料/2026-03_个人月统计_上.png</x:v>
      </x:c>
      <x:c r="K10" s="2" t="str">
        <x:v>月度原始材料/2026-03_个人月统计_页面文本.txt</x:v>
      </x:c>
    </x:row>
    <x:row r="11" ht="24" customHeight="1">
      <x:c r="A11" s="15" t="d">
        <x:v>2026-04-01T00:00:00.000Z</x:v>
      </x:c>
      <x:c r="B11" s="28" t="n">
        <x:v>22</x:v>
      </x:c>
      <x:c r="C11" s="2" t="str">
        <x:v>204 小时 26 分钟</x:v>
      </x:c>
      <x:c r="D11" s="17" t="n">
        <x:v>204.43333333333334</x:v>
      </x:c>
      <x:c r="E11" s="27" t="n">
        <x:f>D11/B11</x:f>
        <x:v>9.292424242424243</x:v>
      </x:c>
      <x:c r="F11" s="29" t="n">
        <x:f>D11-B11*8</x:f>
        <x:v>28.433333333333337</x:v>
      </x:c>
      <x:c r="G11" s="17" t="n">
        <x:v>12</x:v>
      </x:c>
      <x:c r="H11" s="17" t="n">
        <x:v>0</x:v>
      </x:c>
      <x:c r="I11" s="2" t="str">
        <x:v>04-12、04-19、04-26</x:v>
      </x:c>
      <x:c r="J11" s="2" t="str">
        <x:v>月度原始材料/2026-04_个人月统计_上.png</x:v>
      </x:c>
      <x:c r="K11" s="2" t="str">
        <x:v>月度原始材料/2026-04_个人月统计_页面文本.txt</x:v>
      </x:c>
    </x:row>
    <x:row r="12" ht="24" customHeight="1">
      <x:c r="A12" s="15" t="d">
        <x:v>2026-05-01T00:00:00.000Z</x:v>
      </x:c>
      <x:c r="B12" s="28" t="n">
        <x:v>21</x:v>
      </x:c>
      <x:c r="C12" s="2" t="str">
        <x:v>185 小时 4 分钟</x:v>
      </x:c>
      <x:c r="D12" s="17" t="n">
        <x:v>185.06666666666666</x:v>
      </x:c>
      <x:c r="E12" s="27" t="n">
        <x:f>D12/B12</x:f>
        <x:v>8.812698412698413</x:v>
      </x:c>
      <x:c r="F12" s="29" t="n">
        <x:f>D12-B12*8</x:f>
        <x:v>17.066666666666663</x:v>
      </x:c>
      <x:c r="G12" s="17" t="n">
        <x:v>8</x:v>
      </x:c>
      <x:c r="H12" s="17" t="n">
        <x:v>8</x:v>
      </x:c>
      <x:c r="I12" s="2" t="str">
        <x:v>05-09、05-17、05-24</x:v>
      </x:c>
      <x:c r="J12" s="2" t="str">
        <x:v>月度原始材料/2026-05_个人月统计_上.png</x:v>
      </x:c>
      <x:c r="K12" s="2" t="str">
        <x:v>月度原始材料/2026-05_个人月统计_页面文本.txt</x:v>
      </x:c>
    </x:row>
    <x:row r="13" ht="24" customHeight="1">
      <x:c r="A13" s="15" t="d">
        <x:v>2026-06-01T00:00:00.000Z</x:v>
      </x:c>
      <x:c r="B13" s="28" t="n">
        <x:v>23</x:v>
      </x:c>
      <x:c r="C13" s="2" t="str">
        <x:v>207 小时 22 分钟</x:v>
      </x:c>
      <x:c r="D13" s="17" t="n">
        <x:v>207.36666666666667</x:v>
      </x:c>
      <x:c r="E13" s="27" t="n">
        <x:f>D13/B13</x:f>
        <x:v>9.015942028985508</x:v>
      </x:c>
      <x:c r="F13" s="29" t="n">
        <x:f>D13-B13*8</x:f>
        <x:v>23.366666666666674</x:v>
      </x:c>
      <x:c r="G13" s="17" t="n">
        <x:v>3</x:v>
      </x:c>
      <x:c r="H13" s="17" t="n">
        <x:v>7</x:v>
      </x:c>
      <x:c r="I13" s="2" t="str">
        <x:v>06-14、06-28</x:v>
      </x:c>
      <x:c r="J13" s="2" t="str">
        <x:v>月度原始材料/2026-06_个人月统计_上.png</x:v>
      </x:c>
      <x:c r="K13" s="2" t="str">
        <x:v>月度原始材料/2026-06_个人月统计_页面文本.txt</x:v>
      </x:c>
    </x:row>
    <x:row r="14" ht="24" customHeight="1">
      <x:c r="A14" s="15" t="d">
        <x:v>2026-07-01T00:00:00.000Z</x:v>
      </x:c>
      <x:c r="B14" s="28" t="n">
        <x:v>24</x:v>
      </x:c>
      <x:c r="C14" s="2" t="str">
        <x:v>206 小时 0 分钟</x:v>
      </x:c>
      <x:c r="D14" s="17" t="n">
        <x:v>206</x:v>
      </x:c>
      <x:c r="E14" s="27" t="n">
        <x:f>D14/B14</x:f>
        <x:v>8.583333333333334</x:v>
      </x:c>
      <x:c r="F14" s="29" t="n">
        <x:f>D14-B14*8</x:f>
        <x:v>14</x:v>
      </x:c>
      <x:c r="G14" s="17" t="n">
        <x:v>4.5</x:v>
      </x:c>
      <x:c r="H14" s="17" t="n">
        <x:v>15</x:v>
      </x:c>
      <x:c r="I14" s="2" t="str">
        <x:v>07-26</x:v>
      </x:c>
      <x:c r="J14" s="2" t="str">
        <x:v>月度原始材料/2026-07_个人月统计_上.png</x:v>
      </x:c>
      <x:c r="K14" s="2" t="str">
        <x:v>月度原始材料/2026-07_个人月统计_页面文本.txt</x:v>
      </x:c>
    </x:row>
    <x:row r="15" ht="24" customHeight="1">
      <x:c r="A15" s="15" t="d">
        <x:v>2026-08-01T00:00:00.000Z</x:v>
      </x:c>
      <x:c r="B15" s="28" t="n">
        <x:v>23</x:v>
      </x:c>
      <x:c r="C15" s="2" t="str">
        <x:v>192 小时 57 分钟</x:v>
      </x:c>
      <x:c r="D15" s="17" t="n">
        <x:v>192.95</x:v>
      </x:c>
      <x:c r="E15" s="27" t="n">
        <x:f>D15/B15</x:f>
        <x:v>8.389130434782608</x:v>
      </x:c>
      <x:c r="F15" s="29" t="n">
        <x:f>D15-B15*8</x:f>
        <x:v>8.949999999999989</x:v>
      </x:c>
      <x:c r="G15" s="17" t="n">
        <x:v>3.5</x:v>
      </x:c>
      <x:c r="H15" s="17" t="n">
        <x:v>10</x:v>
      </x:c>
      <x:c r="I15" s="2" t="str">
        <x:v>08-09、08-23</x:v>
      </x:c>
      <x:c r="J15" s="2" t="str">
        <x:v>月度原始材料/2026-08_个人月统计_上.png</x:v>
      </x:c>
      <x:c r="K15" s="2" t="str">
        <x:v>月度原始材料/2026-08_个人月统计_页面文本.txt</x:v>
      </x:c>
    </x:row>
    <x:row r="16" ht="24" customHeight="1">
      <x:c r="A16" s="15" t="d">
        <x:v>2026-09-01T00:00:00.000Z</x:v>
      </x:c>
      <x:c r="B16" s="28" t="n">
        <x:v>20</x:v>
      </x:c>
      <x:c r="C16" s="2" t="str">
        <x:v>157 小时 39 分钟</x:v>
      </x:c>
      <x:c r="D16" s="17" t="n">
        <x:v>157.65</x:v>
      </x:c>
      <x:c r="E16" s="27" t="n">
        <x:f>D16/B16</x:f>
        <x:v>7.8825</x:v>
      </x:c>
      <x:c r="F16" s="29" t="n">
        <x:f>D16-B16*8</x:f>
        <x:v>-2.3499999999999943</x:v>
      </x:c>
      <x:c r="G16" s="17" t="n">
        <x:v>30</x:v>
      </x:c>
      <x:c r="H16" s="17" t="n">
        <x:v>0</x:v>
      </x:c>
      <x:c r="I16" s="2" t="str">
        <x:v>09-06、09-20</x:v>
      </x:c>
      <x:c r="J16" s="2" t="str">
        <x:v>月度原始材料/2026-09_个人月统计_上.png</x:v>
      </x:c>
      <x:c r="K16" s="2" t="str">
        <x:v>月度原始材料/2026-09_个人月统计_页面文本.txt</x:v>
      </x:c>
    </x:row>
    <x:row r="17" ht="24" customHeight="1">
      <x:c r="A17" s="15" t="d">
        <x:v>2026-10-01T00:00:00.000Z</x:v>
      </x:c>
      <x:c r="B17" s="28" t="n">
        <x:v>16</x:v>
      </x:c>
      <x:c r="C17" s="2" t="str">
        <x:v>127 小时 59 分钟</x:v>
      </x:c>
      <x:c r="D17" s="17" t="n">
        <x:v>127.98333333333333</x:v>
      </x:c>
      <x:c r="E17" s="27" t="n">
        <x:f>D17/B17</x:f>
        <x:v>7.998958333333333</x:v>
      </x:c>
      <x:c r="F17" s="29" t="n">
        <x:f>D17-B17*8</x:f>
        <x:v>-0.01666666666666572</x:v>
      </x:c>
      <x:c r="G17" s="17" t="n">
        <x:v>2</x:v>
      </x:c>
      <x:c r="H17" s="17" t="n">
        <x:v>20</x:v>
      </x:c>
      <x:c r="I17" s="2" t="str">
        <x:v>10-10、10-18、10-24</x:v>
      </x:c>
      <x:c r="J17" s="2" t="str">
        <x:v>月度原始材料/2026-10_个人月统计_上.png</x:v>
      </x:c>
      <x:c r="K17" s="2" t="str">
        <x:v>月度原始材料/2026-10_个人月统计_页面文本.txt</x:v>
      </x:c>
    </x:row>
    <x:row r="18" ht="24" customHeight="1">
      <x:c r="A18" s="22" t="str">
        <x:v>合计/加权平均</x:v>
      </x:c>
      <x:c r="B18" s="33" t="n">
        <x:f>SUM(B7:B17)</x:f>
        <x:v>223</x:v>
      </x:c>
      <x:c r="C18" s="22"/>
      <x:c r="D18" s="24" t="n">
        <x:f>SUM(D7:D17)</x:f>
        <x:v>1939.6833333333334</x:v>
      </x:c>
      <x:c r="E18" s="34" t="n">
        <x:f>D18/B18</x:f>
        <x:v>8.69813153961136</x:v>
      </x:c>
      <x:c r="F18" s="35" t="n">
        <x:f>SUM(F7:F17)</x:f>
        <x:v>155.68333333333334</x:v>
      </x:c>
      <x:c r="G18" s="24" t="n">
        <x:f>SUM(G7:G17)</x:f>
        <x:v>75</x:v>
      </x:c>
      <x:c r="H18" s="24" t="n">
        <x:f>SUM(H7:H17)</x:f>
        <x:v>60</x:v>
      </x:c>
      <x:c r="I18" s="2"/>
      <x:c r="J18" s="2"/>
      <x:c r="K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4" customHeight="1">
      <x:c r="A21" s="2" t="str">
        <x:v>平均值超过8小时只能支持部分日期存在超时的线索，不能证明每一天都超过8小时。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4" customHeight="1">
      <x:c r="A22" s="2" t="str">
        <x:v>“差额”是月累计对照数，不是逐日加班合计，未用于直接计算工资。源另列加班可能重叠，未另行叠加。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4" customHeight="1">
      <x:c r="A23" s="2" t="str">
        <x:v>周末日期仅表示自然星期六/日有出勤记录。调班工作日、补休和具体时数未在此直接认定。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4" customHeight="1">
      <x:c r="A24" s="2" t="str">
        <x:v>原始材料：同目录“月度原始材料”。PNG为当时可见区域；TXT为页面辅助文字，不是飞书官方导出。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</x:sheetData>
  <x:conditionalFormatting sqref="E7:E17">
    <x:cfRule type="cellIs" dxfId="0" priority="1" operator="greaterThan">
      <x:formula>8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2" hidden="0" customWidth="1"/>
    <x:col min="4" max="4" width="53" hidden="0" customWidth="1"/>
    <x:col min="5" max="5" width="22" hidden="0" customWidth="1"/>
    <x:col min="6" max="6" width="5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月统计中的周出勤分布</x:v>
      </x:c>
      <x:c r="B2" s="2"/>
      <x:c r="C2" s="2"/>
      <x:c r="D2" s="2"/>
      <x:c r="E2" s="2"/>
      <x:c r="F2" s="2"/>
      <x:c r="G2" s="2"/>
    </x:row>
    <x:row r="3" ht="24" customHeight="1">
      <x:c r="A3" s="4"/>
      <x:c r="B3" s="4"/>
      <x:c r="C3" s="4"/>
      <x:c r="D3" s="4"/>
      <x:c r="E3" s="4"/>
      <x:c r="F3" s="4"/>
      <x:c r="G3" s="4"/>
    </x:row>
    <x:row r="4" ht="24" customHeight="1">
      <x:c r="A4" s="2" t="str">
        <x:v>以下从既有月统计出勤日期名单汇总，保留6天/5天交替样例，也保留未呈交替的例子。</x:v>
      </x:c>
      <x:c r="B4" s="2"/>
      <x:c r="C4" s="2"/>
      <x:c r="D4" s="2"/>
      <x:c r="E4" s="2"/>
      <x:c r="F4" s="2"/>
      <x:c r="G4" s="2"/>
    </x:row>
    <x:row r="5" ht="24" customHeight="1">
      <x:c r="A5" s="2"/>
      <x:c r="B5" s="2"/>
      <x:c r="C5" s="2"/>
      <x:c r="D5" s="2"/>
      <x:c r="E5" s="2"/>
      <x:c r="F5" s="2"/>
      <x:c r="G5" s="2"/>
    </x:row>
    <x:row r="6" ht="40" customHeight="1">
      <x:c r="A6" s="8" t="str">
        <x:v>周开始（周一）</x:v>
      </x:c>
      <x:c r="B6" s="8" t="str">
        <x:v>周结束（周日）</x:v>
      </x:c>
      <x:c r="C6" s="8" t="str">
        <x:v>名单内出勤天数</x:v>
      </x:c>
      <x:c r="D6" s="8" t="str">
        <x:v>该周有出勤记录的日期</x:v>
      </x:c>
      <x:c r="E6" s="8" t="str">
        <x:v>来源月份</x:v>
      </x:c>
      <x:c r="F6" s="8" t="str">
        <x:v>核对说明</x:v>
      </x:c>
      <x:c r="G6" s="2"/>
    </x:row>
    <x:row r="7" ht="24" customHeight="1">
      <x:c r="A7" s="11" t="d">
        <x:v>2026-01-05T00:00:00.000Z</x:v>
      </x:c>
      <x:c r="B7" s="11" t="d">
        <x:v>2026-01-11T00:00:00.000Z</x:v>
      </x:c>
      <x:c r="C7" s="28" t="n">
        <x:v>6</x:v>
      </x:c>
      <x:c r="D7" s="2" t="str">
        <x:v>01-05、01-06、01-07、01-08、01-10、01-11</x:v>
      </x:c>
      <x:c r="E7" s="2" t="str">
        <x:v>2026-01</x:v>
      </x:c>
      <x:c r="F7" s="2" t="str">
        <x:v>出勤名单可核对，名单外日期原因未核实</x:v>
      </x:c>
      <x:c r="G7" s="2"/>
    </x:row>
    <x:row r="8" ht="24" customHeight="1">
      <x:c r="A8" s="11" t="d">
        <x:v>2026-01-12T00:00:00.000Z</x:v>
      </x:c>
      <x:c r="B8" s="11" t="d">
        <x:v>2026-01-18T00:00:00.000Z</x:v>
      </x:c>
      <x:c r="C8" s="28" t="n">
        <x:v>5</x:v>
      </x:c>
      <x:c r="D8" s="2" t="str">
        <x:v>01-12、01-13、01-14、01-15、01-16</x:v>
      </x:c>
      <x:c r="E8" s="2" t="str">
        <x:v>2026-01</x:v>
      </x:c>
      <x:c r="F8" s="2" t="str">
        <x:v>出勤名单可核对，名单外日期原因未核实</x:v>
      </x:c>
      <x:c r="G8" s="2"/>
    </x:row>
    <x:row r="9" ht="24" customHeight="1">
      <x:c r="A9" s="11" t="d">
        <x:v>2026-01-19T00:00:00.000Z</x:v>
      </x:c>
      <x:c r="B9" s="11" t="d">
        <x:v>2026-01-25T00:00:00.000Z</x:v>
      </x:c>
      <x:c r="C9" s="28" t="n">
        <x:v>6</x:v>
      </x:c>
      <x:c r="D9" s="2" t="str">
        <x:v>01-19、01-20、01-21、01-22、01-24、01-25</x:v>
      </x:c>
      <x:c r="E9" s="2" t="str">
        <x:v>2026-01</x:v>
      </x:c>
      <x:c r="F9" s="2" t="str">
        <x:v>出勤名单可核对，名单外日期原因未核实</x:v>
      </x:c>
      <x:c r="G9" s="2"/>
    </x:row>
    <x:row r="10" ht="24" customHeight="1">
      <x:c r="A10" s="11" t="d">
        <x:v>2026-01-26T00:00:00.000Z</x:v>
      </x:c>
      <x:c r="B10" s="11" t="d">
        <x:v>2026-02-01T00:00:00.000Z</x:v>
      </x:c>
      <x:c r="C10" s="28" t="n">
        <x:v>5</x:v>
      </x:c>
      <x:c r="D10" s="2" t="str">
        <x:v>01-26、01-27、01-28、01-29、01-30</x:v>
      </x:c>
      <x:c r="E10" s="2" t="str">
        <x:v>2026-01</x:v>
      </x:c>
      <x:c r="F10" s="2" t="str">
        <x:v>出勤名单可核对，名单外日期原因未核实</x:v>
      </x:c>
      <x:c r="G10" s="2"/>
    </x:row>
    <x:row r="11" ht="24" customHeight="1">
      <x:c r="A11" s="11" t="d">
        <x:v>2026-03-02T00:00:00.000Z</x:v>
      </x:c>
      <x:c r="B11" s="11" t="d">
        <x:v>2026-03-08T00:00:00.000Z</x:v>
      </x:c>
      <x:c r="C11" s="28" t="n">
        <x:v>6</x:v>
      </x:c>
      <x:c r="D11" s="2" t="str">
        <x:v>03-02、03-03、03-04、03-05、03-07、03-08</x:v>
      </x:c>
      <x:c r="E11" s="2" t="str">
        <x:v>2026-03</x:v>
      </x:c>
      <x:c r="F11" s="2" t="str">
        <x:v>出勤名单可核对，名单外日期原因未核实</x:v>
      </x:c>
      <x:c r="G11" s="2"/>
    </x:row>
    <x:row r="12" ht="24" customHeight="1">
      <x:c r="A12" s="11" t="d">
        <x:v>2026-03-09T00:00:00.000Z</x:v>
      </x:c>
      <x:c r="B12" s="11" t="d">
        <x:v>2026-03-15T00:00:00.000Z</x:v>
      </x:c>
      <x:c r="C12" s="28" t="n">
        <x:v>5</x:v>
      </x:c>
      <x:c r="D12" s="2" t="str">
        <x:v>03-09、03-10、03-11、03-12、03-13</x:v>
      </x:c>
      <x:c r="E12" s="2" t="str">
        <x:v>2026-03</x:v>
      </x:c>
      <x:c r="F12" s="2" t="str">
        <x:v>出勤名单可核对，名单外日期原因未核实</x:v>
      </x:c>
      <x:c r="G12" s="2"/>
    </x:row>
    <x:row r="13" ht="24" customHeight="1">
      <x:c r="A13" s="11" t="d">
        <x:v>2026-03-16T00:00:00.000Z</x:v>
      </x:c>
      <x:c r="B13" s="11" t="d">
        <x:v>2026-03-22T00:00:00.000Z</x:v>
      </x:c>
      <x:c r="C13" s="28" t="n">
        <x:v>6</x:v>
      </x:c>
      <x:c r="D13" s="2" t="str">
        <x:v>03-16、03-17、03-18、03-19、03-21、03-22</x:v>
      </x:c>
      <x:c r="E13" s="2" t="str">
        <x:v>2026-03</x:v>
      </x:c>
      <x:c r="F13" s="2" t="str">
        <x:v>出勤名单可核对，名单外日期原因未核实</x:v>
      </x:c>
      <x:c r="G13" s="2"/>
    </x:row>
    <x:row r="14" ht="24" customHeight="1">
      <x:c r="A14" s="11" t="d">
        <x:v>2026-03-23T00:00:00.000Z</x:v>
      </x:c>
      <x:c r="B14" s="11" t="d">
        <x:v>2026-03-29T00:00:00.000Z</x:v>
      </x:c>
      <x:c r="C14" s="28" t="n">
        <x:v>5</x:v>
      </x:c>
      <x:c r="D14" s="2" t="str">
        <x:v>03-23、03-24、03-25、03-26、03-27</x:v>
      </x:c>
      <x:c r="E14" s="2" t="str">
        <x:v>2026-03</x:v>
      </x:c>
      <x:c r="F14" s="2" t="str">
        <x:v>出勤名单可核对，名单外日期原因未核实</x:v>
      </x:c>
      <x:c r="G14" s="2"/>
    </x:row>
    <x:row r="15" ht="24" customHeight="1">
      <x:c r="A15" s="11" t="d">
        <x:v>2026-06-01T00:00:00.000Z</x:v>
      </x:c>
      <x:c r="B15" s="11" t="d">
        <x:v>2026-06-07T00:00:00.000Z</x:v>
      </x:c>
      <x:c r="C15" s="28" t="n">
        <x:v>5</x:v>
      </x:c>
      <x:c r="D15" s="2" t="str">
        <x:v>06-01、06-02、06-03、06-04、06-05</x:v>
      </x:c>
      <x:c r="E15" s="2" t="str">
        <x:v>2026-06</x:v>
      </x:c>
      <x:c r="F15" s="2" t="str">
        <x:v>出勤名单可核对，名单外日期原因未核实</x:v>
      </x:c>
      <x:c r="G15" s="2"/>
    </x:row>
    <x:row r="16" ht="24" customHeight="1">
      <x:c r="A16" s="11" t="d">
        <x:v>2026-06-08T00:00:00.000Z</x:v>
      </x:c>
      <x:c r="B16" s="11" t="d">
        <x:v>2026-06-14T00:00:00.000Z</x:v>
      </x:c>
      <x:c r="C16" s="28" t="n">
        <x:v>6</x:v>
      </x:c>
      <x:c r="D16" s="2" t="str">
        <x:v>06-08、06-09、06-10、06-11、06-12、06-14</x:v>
      </x:c>
      <x:c r="E16" s="2" t="str">
        <x:v>2026-06</x:v>
      </x:c>
      <x:c r="F16" s="2" t="str">
        <x:v>出勤名单可核对，名单外日期原因未核实</x:v>
      </x:c>
      <x:c r="G16" s="2"/>
    </x:row>
    <x:row r="17" ht="24" customHeight="1">
      <x:c r="A17" s="11" t="d">
        <x:v>2026-07-06T00:00:00.000Z</x:v>
      </x:c>
      <x:c r="B17" s="11" t="d">
        <x:v>2026-07-12T00:00:00.000Z</x:v>
      </x:c>
      <x:c r="C17" s="28" t="n">
        <x:v>5</x:v>
      </x:c>
      <x:c r="D17" s="2" t="str">
        <x:v>07-06、07-07、07-08、07-09、07-10</x:v>
      </x:c>
      <x:c r="E17" s="2" t="str">
        <x:v>2026-07</x:v>
      </x:c>
      <x:c r="F17" s="2" t="str">
        <x:v>7月此组为5天/5天，不能据此主张全期间固定交替</x:v>
      </x:c>
      <x:c r="G17" s="2"/>
    </x:row>
    <x:row r="18" ht="24" customHeight="1">
      <x:c r="A18" s="11" t="d">
        <x:v>2026-07-13T00:00:00.000Z</x:v>
      </x:c>
      <x:c r="B18" s="11" t="d">
        <x:v>2026-07-19T00:00:00.000Z</x:v>
      </x:c>
      <x:c r="C18" s="28" t="n">
        <x:v>5</x:v>
      </x:c>
      <x:c r="D18" s="2" t="str">
        <x:v>07-13、07-14、07-15、07-16、07-17</x:v>
      </x:c>
      <x:c r="E18" s="2" t="str">
        <x:v>2026-07</x:v>
      </x:c>
      <x:c r="F18" s="2" t="str">
        <x:v>7月此组为5天/5天，不能据此主张全期间固定交替</x:v>
      </x:c>
      <x:c r="G18" s="2"/>
    </x:row>
    <x:row r="19" ht="24" customHeight="1">
      <x:c r="A19" s="11" t="d">
        <x:v>2026-08-03T00:00:00.000Z</x:v>
      </x:c>
      <x:c r="B19" s="11" t="d">
        <x:v>2026-08-09T00:00:00.000Z</x:v>
      </x:c>
      <x:c r="C19" s="28" t="n">
        <x:v>6</x:v>
      </x:c>
      <x:c r="D19" s="2" t="str">
        <x:v>08-03、08-04、08-05、08-06、08-07、08-09</x:v>
      </x:c>
      <x:c r="E19" s="2" t="str">
        <x:v>2026-08</x:v>
      </x:c>
      <x:c r="F19" s="2" t="str">
        <x:v>出勤名单可核对，名单外日期原因未核实</x:v>
      </x:c>
      <x:c r="G19" s="2"/>
    </x:row>
    <x:row r="20" ht="24" customHeight="1">
      <x:c r="A20" s="11" t="d">
        <x:v>2026-08-10T00:00:00.000Z</x:v>
      </x:c>
      <x:c r="B20" s="11" t="d">
        <x:v>2026-08-16T00:00:00.000Z</x:v>
      </x:c>
      <x:c r="C20" s="28" t="n">
        <x:v>5</x:v>
      </x:c>
      <x:c r="D20" s="2" t="str">
        <x:v>08-10、08-11、08-12、08-13、08-14</x:v>
      </x:c>
      <x:c r="E20" s="2" t="str">
        <x:v>2026-08</x:v>
      </x:c>
      <x:c r="F20" s="2" t="str">
        <x:v>出勤名单可核对，名单外日期原因未核实</x:v>
      </x:c>
      <x:c r="G20" s="2"/>
    </x:row>
    <x:row r="21" ht="24" customHeight="1">
      <x:c r="A21" s="2"/>
      <x:c r="B21" s="2"/>
      <x:c r="C21" s="2"/>
      <x:c r="D21" s="2"/>
      <x:c r="E21" s="2"/>
      <x:c r="F21" s="2"/>
      <x:c r="G21" s="2"/>
    </x:row>
    <x:row r="22" ht="24" customHeight="1">
      <x:c r="A22" s="2"/>
      <x:c r="B22" s="2"/>
      <x:c r="C22" s="2"/>
      <x:c r="D22" s="2"/>
      <x:c r="E22" s="2"/>
      <x:c r="F22" s="2"/>
      <x:c r="G22" s="2"/>
    </x:row>
    <x:row r="23" ht="24" customHeight="1">
      <x:c r="A23" s="2" t="str">
        <x:v>这些记录支持部分周6天、部分周5天的出勤模式；公司的固定单双休制度仍宜结合排班/通知核对。</x:v>
      </x:c>
      <x:c r="B23" s="2"/>
      <x:c r="C23" s="2"/>
      <x:c r="D23" s="2"/>
      <x:c r="E23" s="2"/>
      <x:c r="F23" s="2"/>
      <x:c r="G23" s="2"/>
    </x:row>
    <x:row r="24" ht="24" customHeight="1">
      <x:c r="A24" s="2" t="str">
        <x:v>未出现在出勤名单的日期不直接标为休息。请假、缺卡、调班可能影响名单。</x:v>
      </x:c>
      <x:c r="B24" s="2"/>
      <x:c r="C24" s="2"/>
      <x:c r="D24" s="2"/>
      <x:c r="E24" s="2"/>
      <x:c r="F24" s="2"/>
      <x:c r="G24" s="2"/>
    </x:row>
    <x:row r="25" ht="24" customHeight="1">
      <x:c r="A25" s="2" t="str">
        <x:v>来源：同目录“月度原始材料”中各月“个人月统计_页面文本.txt”的出勤日期段。</x:v>
      </x:c>
      <x:c r="B25" s="2"/>
      <x:c r="C25" s="2"/>
      <x:c r="D25" s="2"/>
      <x:c r="E25" s="2"/>
      <x:c r="F25" s="2"/>
      <x:c r="G25" s="2"/>
    </x:row>
    <x:row r="26" ht="24" customHeight="1">
      <x:c r="A26" s="2"/>
      <x:c r="B26" s="2"/>
      <x:c r="C26" s="2"/>
      <x:c r="D26" s="2"/>
      <x:c r="E26" s="2"/>
      <x:c r="F26" s="2"/>
      <x:c r="G26" s="2"/>
    </x:row>
    <x:row r="27" ht="24" customHeight="1">
      <x:c r="A27" s="2"/>
      <x:c r="B27" s="2"/>
      <x:c r="C27" s="2"/>
      <x:c r="D27" s="2"/>
      <x:c r="E27" s="2"/>
      <x:c r="F27" s="2"/>
      <x:c r="G27" s="2"/>
    </x:row>
    <x:row r="28" ht="24" customHeight="1">
      <x:c r="A28" s="2"/>
      <x:c r="B28" s="2"/>
      <x:c r="C28" s="2"/>
      <x:c r="D28" s="2"/>
      <x:c r="E28" s="2"/>
      <x:c r="F28" s="2"/>
      <x:c r="G28" s="2"/>
    </x:row>
    <x:row r="29" ht="24" customHeight="1">
      <x:c r="A29" s="2"/>
      <x:c r="B29" s="2"/>
      <x:c r="C29" s="2"/>
      <x:c r="D29" s="2"/>
      <x:c r="E29" s="2"/>
      <x:c r="F29" s="2"/>
      <x:c r="G29" s="2"/>
    </x:row>
    <x:row r="30" ht="24" customHeight="1">
      <x:c r="A30" s="2"/>
      <x:c r="B30" s="2"/>
      <x:c r="C30" s="2"/>
      <x:c r="D30" s="2"/>
      <x:c r="E30" s="2"/>
      <x:c r="F30" s="2"/>
      <x:c r="G30" s="2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2"/>
      <x:c r="B32" s="2"/>
      <x:c r="C32" s="2"/>
      <x:c r="D32" s="2"/>
      <x:c r="E32" s="2"/>
      <x:c r="F32" s="2"/>
      <x:c r="G32" s="2"/>
    </x:row>
    <x:row r="33" ht="24" customHeight="1">
      <x:c r="A33" s="2"/>
      <x:c r="B33" s="2"/>
      <x:c r="C33" s="2"/>
      <x:c r="D33" s="2"/>
      <x:c r="E33" s="2"/>
      <x:c r="F33" s="2"/>
      <x:c r="G33" s="2"/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4" customHeight="1">
      <x:c r="A35" s="2"/>
      <x:c r="B35" s="2"/>
      <x:c r="C35" s="2"/>
      <x:c r="D35" s="2"/>
      <x:c r="E35" s="2"/>
      <x:c r="F35" s="2"/>
      <x:c r="G35" s="2"/>
    </x:row>
    <x:row r="36" ht="24" customHeight="1">
      <x:c r="A36" s="2"/>
      <x:c r="B36" s="2"/>
      <x:c r="C36" s="2"/>
      <x:c r="D36" s="2"/>
      <x:c r="E36" s="2"/>
      <x:c r="F36" s="2"/>
      <x:c r="G36" s="2"/>
    </x:row>
    <x:row r="37" ht="24" customHeight="1">
      <x:c r="A37" s="2"/>
      <x:c r="B37" s="2"/>
      <x:c r="C37" s="2"/>
      <x:c r="D37" s="2"/>
      <x:c r="E37" s="2"/>
      <x:c r="F37" s="2"/>
      <x:c r="G37" s="2"/>
    </x:row>
    <x:row r="38" ht="24" customHeight="1">
      <x:c r="A38" s="2"/>
      <x:c r="B38" s="2"/>
      <x:c r="C38" s="2"/>
      <x:c r="D38" s="2"/>
      <x:c r="E38" s="2"/>
      <x:c r="F38" s="2"/>
      <x:c r="G38" s="2"/>
    </x:row>
    <x:row r="39" ht="24" customHeight="1">
      <x:c r="A39" s="2"/>
      <x:c r="B39" s="2"/>
      <x:c r="C39" s="2"/>
      <x:c r="D39" s="2"/>
      <x:c r="E39" s="2"/>
      <x:c r="F39" s="2"/>
      <x:c r="G39" s="2"/>
    </x:row>
    <x:row r="40" ht="24" customHeight="1">
      <x:c r="A40" s="2"/>
      <x:c r="B40" s="2"/>
      <x:c r="C40" s="2"/>
      <x:c r="D40" s="2"/>
      <x:c r="E40" s="2"/>
      <x:c r="F40" s="2"/>
      <x:c r="G40" s="2"/>
    </x:row>
    <x:row r="41" ht="24" customHeight="1">
      <x:c r="A41" s="2"/>
      <x:c r="B41" s="2"/>
      <x:c r="C41" s="2"/>
      <x:c r="D41" s="2"/>
      <x:c r="E41" s="2"/>
      <x:c r="F41" s="2"/>
      <x:c r="G41" s="2"/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2"/>
      <x:c r="B43" s="2"/>
      <x:c r="C43" s="2"/>
      <x:c r="D43" s="2"/>
      <x:c r="E43" s="2"/>
      <x:c r="F43" s="2"/>
      <x:c r="G43" s="2"/>
    </x:row>
    <x:row r="44" ht="24" customHeight="1">
      <x:c r="A44" s="2"/>
      <x:c r="B44" s="2"/>
      <x:c r="C44" s="2"/>
      <x:c r="D44" s="2"/>
      <x:c r="E44" s="2"/>
      <x:c r="F44" s="2"/>
      <x:c r="G44" s="2"/>
    </x:row>
    <x:row r="45" ht="24" customHeight="1">
      <x:c r="A45" s="2"/>
      <x:c r="B45" s="2"/>
      <x:c r="C45" s="2"/>
      <x:c r="D45" s="2"/>
      <x:c r="E45" s="2"/>
      <x:c r="F45" s="2"/>
      <x:c r="G45" s="2"/>
    </x:row>
    <x:row r="46" ht="24" customHeight="1">
      <x:c r="A46" s="2"/>
      <x:c r="B46" s="2"/>
      <x:c r="C46" s="2"/>
      <x:c r="D46" s="2"/>
      <x:c r="E46" s="2"/>
      <x:c r="F46" s="2"/>
      <x:c r="G46" s="2"/>
    </x:row>
    <x:row r="47" ht="24" customHeight="1">
      <x:c r="A47" s="2"/>
      <x:c r="B47" s="2"/>
      <x:c r="C47" s="2"/>
      <x:c r="D47" s="2"/>
      <x:c r="E47" s="2"/>
      <x:c r="F47" s="2"/>
      <x:c r="G47" s="2"/>
    </x:row>
    <x:row r="48" ht="24" customHeight="1">
      <x:c r="A48" s="2"/>
      <x:c r="B48" s="2"/>
      <x:c r="C48" s="2"/>
      <x:c r="D48" s="2"/>
      <x:c r="E48" s="2"/>
      <x:c r="F48" s="2"/>
      <x:c r="G48" s="2"/>
    </x:row>
    <x:row r="49" ht="24" customHeight="1">
      <x:c r="A49" s="2"/>
      <x:c r="B49" s="2"/>
      <x:c r="C49" s="2"/>
      <x:c r="D49" s="2"/>
      <x:c r="E49" s="2"/>
      <x:c r="F49" s="2"/>
      <x:c r="G49" s="2"/>
    </x:row>
    <x:row r="50" ht="24" customHeight="1">
      <x:c r="A50" s="2"/>
      <x:c r="B50" s="2"/>
      <x:c r="C50" s="2"/>
      <x:c r="D50" s="2"/>
      <x:c r="E50" s="2"/>
      <x:c r="F50" s="2"/>
      <x:c r="G5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0" hidden="0" customWidth="1"/>
    <x:col min="3" max="3" width="3" hidden="0" customWidth="1"/>
    <x:col min="4" max="4" width="19" hidden="0" customWidth="1"/>
    <x:col min="5" max="5" width="13" hidden="0" customWidth="1"/>
    <x:col min="6" max="6" width="18" hidden="0" customWidth="1"/>
    <x:col min="7" max="7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2025年12月单独核对</x:v>
      </x:c>
      <x:c r="B2" s="2"/>
      <x:c r="C2" s="2"/>
      <x:c r="D2" s="2"/>
      <x:c r="E2" s="2"/>
      <x:c r="F2" s="2"/>
      <x:c r="G2" s="2"/>
    </x:row>
    <x:row r="3" ht="24" customHeight="1">
      <x:c r="A3" s="4"/>
      <x:c r="B3" s="4"/>
      <x:c r="C3" s="4"/>
      <x:c r="D3" s="4"/>
      <x:c r="E3" s="4"/>
      <x:c r="F3" s="4"/>
      <x:c r="G3" s="4"/>
    </x:row>
    <x:row r="4" ht="24" customHeight="1">
      <x:c r="A4" s="2" t="str">
        <x:v>月统计显示的10个出勤日期均在12月19日至31日。累计工时仍是原页面的整月字段。</x:v>
      </x:c>
      <x:c r="B4" s="2"/>
      <x:c r="C4" s="2"/>
      <x:c r="D4" s="2"/>
      <x:c r="E4" s="2"/>
      <x:c r="F4" s="2"/>
      <x:c r="G4" s="2"/>
    </x:row>
    <x:row r="5" ht="24" customHeight="1">
      <x:c r="A5" s="2"/>
      <x:c r="B5" s="2"/>
      <x:c r="C5" s="2"/>
      <x:c r="D5" s="2"/>
      <x:c r="E5" s="2"/>
      <x:c r="F5" s="2"/>
      <x:c r="G5" s="2"/>
    </x:row>
    <x:row r="6" ht="32" customHeight="1">
      <x:c r="A6" s="8" t="str">
        <x:v>月度统计指标</x:v>
      </x:c>
      <x:c r="B6" s="8" t="str">
        <x:v>数值</x:v>
      </x:c>
      <x:c r="C6" s="2"/>
      <x:c r="D6" s="8" t="str">
        <x:v>出勤日期</x:v>
      </x:c>
      <x:c r="E6" s="8" t="str">
        <x:v>星期</x:v>
      </x:c>
      <x:c r="F6" s="8" t="str">
        <x:v>自然日类别</x:v>
      </x:c>
      <x:c r="G6" s="8" t="str">
        <x:v>源登记天数</x:v>
      </x:c>
    </x:row>
    <x:row r="7" ht="24" customHeight="1">
      <x:c r="A7" s="2" t="str">
        <x:v>源出勤天数</x:v>
      </x:c>
      <x:c r="B7" s="16" t="n">
        <x:f>'月度考勤'!B7</x:f>
        <x:v>10</x:v>
      </x:c>
      <x:c r="C7" s="2"/>
      <x:c r="D7" s="11" t="d">
        <x:v>2025-12-19T00:00:00.000Z</x:v>
      </x:c>
      <x:c r="E7" s="2" t="str">
        <x:v>星期五</x:v>
      </x:c>
      <x:c r="F7" s="2" t="str">
        <x:v>周一至周五</x:v>
      </x:c>
      <x:c r="G7" s="2" t="n">
        <x:v>1</x:v>
      </x:c>
    </x:row>
    <x:row r="8" ht="24" customHeight="1">
      <x:c r="A8" s="2" t="str">
        <x:v>源累计工时（小时）</x:v>
      </x:c>
      <x:c r="B8" s="17" t="n">
        <x:f>'月度考勤'!D7</x:f>
        <x:v>91.78333333333333</x:v>
      </x:c>
      <x:c r="C8" s="2"/>
      <x:c r="D8" s="11" t="d">
        <x:v>2025-12-22T00:00:00.000Z</x:v>
      </x:c>
      <x:c r="E8" s="2" t="str">
        <x:v>星期一</x:v>
      </x:c>
      <x:c r="F8" s="2" t="str">
        <x:v>周一至周五</x:v>
      </x:c>
      <x:c r="G8" s="2" t="n">
        <x:v>1</x:v>
      </x:c>
    </x:row>
    <x:row r="9" ht="24" customHeight="1">
      <x:c r="A9" s="2" t="str">
        <x:v>平均每出勤日（小时）</x:v>
      </x:c>
      <x:c r="B9" s="17" t="n">
        <x:f>B8/B7</x:f>
        <x:v>9.178333333333333</x:v>
      </x:c>
      <x:c r="C9" s="2"/>
      <x:c r="D9" s="11" t="d">
        <x:v>2025-12-23T00:00:00.000Z</x:v>
      </x:c>
      <x:c r="E9" s="2" t="str">
        <x:v>星期二</x:v>
      </x:c>
      <x:c r="F9" s="2" t="str">
        <x:v>周一至周五</x:v>
      </x:c>
      <x:c r="G9" s="2" t="n">
        <x:v>1</x:v>
      </x:c>
    </x:row>
    <x:row r="10" ht="24" customHeight="1">
      <x:c r="A10" s="2" t="str">
        <x:v>10天×8小时对照</x:v>
      </x:c>
      <x:c r="B10" s="17" t="n">
        <x:f>B7*8</x:f>
        <x:v>80</x:v>
      </x:c>
      <x:c r="C10" s="2"/>
      <x:c r="D10" s="11" t="d">
        <x:v>2025-12-24T00:00:00.000Z</x:v>
      </x:c>
      <x:c r="E10" s="2" t="str">
        <x:v>星期三</x:v>
      </x:c>
      <x:c r="F10" s="2" t="str">
        <x:v>周一至周五</x:v>
      </x:c>
      <x:c r="G10" s="2" t="n">
        <x:v>1</x:v>
      </x:c>
    </x:row>
    <x:row r="11" ht="24" customHeight="1">
      <x:c r="A11" s="2" t="str">
        <x:v>累计与上述对照差额</x:v>
      </x:c>
      <x:c r="B11" s="17" t="n">
        <x:f>B8-B10</x:f>
        <x:v>11.783333333333331</x:v>
      </x:c>
      <x:c r="C11" s="2"/>
      <x:c r="D11" s="11" t="d">
        <x:v>2025-12-25T00:00:00.000Z</x:v>
      </x:c>
      <x:c r="E11" s="2" t="str">
        <x:v>星期四</x:v>
      </x:c>
      <x:c r="F11" s="2" t="str">
        <x:v>周一至周五</x:v>
      </x:c>
      <x:c r="G11" s="2" t="n">
        <x:v>1</x:v>
      </x:c>
    </x:row>
    <x:row r="12" ht="24" customHeight="1">
      <x:c r="A12" s="2" t="str">
        <x:v>本次12月日期范围（天）</x:v>
      </x:c>
      <x:c r="B12" s="16" t="n">
        <x:v>13</x:v>
      </x:c>
      <x:c r="C12" s="2"/>
      <x:c r="D12" s="11" t="d">
        <x:v>2025-12-27T00:00:00.000Z</x:v>
      </x:c>
      <x:c r="E12" s="2" t="str">
        <x:v>星期六</x:v>
      </x:c>
      <x:c r="F12" s="2" t="str">
        <x:v>自然周末</x:v>
      </x:c>
      <x:c r="G12" s="2" t="n">
        <x:v>1</x:v>
      </x:c>
    </x:row>
    <x:row r="13" ht="24" customHeight="1">
      <x:c r="A13" s="2" t="str">
        <x:v>自然周末出勤名单（天）</x:v>
      </x:c>
      <x:c r="B13" s="16" t="n">
        <x:v>2</x:v>
      </x:c>
      <x:c r="C13" s="2"/>
      <x:c r="D13" s="11" t="d">
        <x:v>2025-12-28T00:00:00.000Z</x:v>
      </x:c>
      <x:c r="E13" s="2" t="str">
        <x:v>星期日</x:v>
      </x:c>
      <x:c r="F13" s="2" t="str">
        <x:v>自然周末</x:v>
      </x:c>
      <x:c r="G13" s="2" t="n">
        <x:v>1</x:v>
      </x:c>
    </x:row>
    <x:row r="14" ht="24" customHeight="1">
      <x:c r="A14" s="2" t="str">
        <x:v>周一至周五出勤名单（天）</x:v>
      </x:c>
      <x:c r="B14" s="16" t="n">
        <x:v>8</x:v>
      </x:c>
      <x:c r="C14" s="2"/>
      <x:c r="D14" s="11" t="d">
        <x:v>2025-12-29T00:00:00.000Z</x:v>
      </x:c>
      <x:c r="E14" s="2" t="str">
        <x:v>星期一</x:v>
      </x:c>
      <x:c r="F14" s="2" t="str">
        <x:v>周一至周五</x:v>
      </x:c>
      <x:c r="G14" s="2" t="n">
        <x:v>1</x:v>
      </x:c>
    </x:row>
    <x:row r="15" ht="24" customHeight="1">
      <x:c r="A15" s="2" t="str">
        <x:v>月页请假小时</x:v>
      </x:c>
      <x:c r="B15" s="17" t="n">
        <x:v>0</x:v>
      </x:c>
      <x:c r="C15" s="2"/>
      <x:c r="D15" s="11" t="d">
        <x:v>2025-12-30T00:00:00.000Z</x:v>
      </x:c>
      <x:c r="E15" s="2" t="str">
        <x:v>星期二</x:v>
      </x:c>
      <x:c r="F15" s="2" t="str">
        <x:v>周一至周五</x:v>
      </x:c>
      <x:c r="G15" s="2" t="n">
        <x:v>1</x:v>
      </x:c>
    </x:row>
    <x:row r="16" ht="24" customHeight="1">
      <x:c r="A16" s="2"/>
      <x:c r="B16" s="2"/>
      <x:c r="C16" s="2"/>
      <x:c r="D16" s="11" t="d">
        <x:v>2025-12-31T00:00:00.000Z</x:v>
      </x:c>
      <x:c r="E16" s="2" t="str">
        <x:v>星期三</x:v>
      </x:c>
      <x:c r="F16" s="2" t="str">
        <x:v>周一至周五</x:v>
      </x:c>
      <x:c r="G16" s="2" t="n">
        <x:v>1</x:v>
      </x:c>
    </x:row>
    <x:row r="17" ht="24" customHeight="1">
      <x:c r="A17" s="2"/>
      <x:c r="B17" s="2"/>
      <x:c r="C17" s="2"/>
      <x:c r="D17" s="2"/>
      <x:c r="E17" s="2"/>
      <x:c r="F17" s="2"/>
      <x:c r="G17" s="2"/>
    </x:row>
    <x:row r="18" ht="24" customHeight="1">
      <x:c r="A18" s="2" t="str">
        <x:v>原文累计：91小时47分；平均约9小时11分；与10天×8小时相差11小时47分。</x:v>
      </x:c>
      <x:c r="B18" s="2"/>
      <x:c r="C18" s="2"/>
      <x:c r="D18" s="2"/>
      <x:c r="E18" s="2"/>
      <x:c r="F18" s="2"/>
      <x:c r="G18" s="2"/>
    </x:row>
    <x:row r="19" ht="24" customHeight="1">
      <x:c r="A19" s="2" t="str">
        <x:v>12月27日、28日有周末出勤记录，具体打卡时长未补采，不把两天直接假定为已核实16小时。</x:v>
      </x:c>
      <x:c r="B19" s="2"/>
      <x:c r="C19" s="2"/>
      <x:c r="D19" s="2"/>
      <x:c r="E19" s="2"/>
      <x:c r="F19" s="2"/>
      <x:c r="G19" s="2"/>
    </x:row>
    <x:row r="20" ht="24" customHeight="1">
      <x:c r="A20" s="2" t="str">
        <x:v>本次范围内12月20日、21日、26日未列入月页出勤名单，原因未核实。</x:v>
      </x:c>
      <x:c r="B20" s="2"/>
      <x:c r="C20" s="2"/>
      <x:c r="D20" s="2"/>
      <x:c r="E20" s="2"/>
      <x:c r="F20" s="2"/>
      <x:c r="G20" s="2"/>
    </x:row>
    <x:row r="21" ht="24" customHeight="1">
      <x:c r="A21" s="2" t="str">
        <x:v>月页另有12月17日、18日共4条缺卡，早于本次12月19日起点，保留原始页面供核对。</x:v>
      </x:c>
      <x:c r="B21" s="2"/>
      <x:c r="C21" s="2"/>
      <x:c r="D21" s="2"/>
      <x:c r="E21" s="2"/>
      <x:c r="F21" s="2"/>
      <x:c r="G21" s="2"/>
    </x:row>
    <x:row r="22" ht="24" customHeight="1">
      <x:c r="A22" s="2" t="str">
        <x:v>单凭月累计无法把11小时47分拆成工作日延时和休息日加班，不将其直接乘同一个费率。</x:v>
      </x:c>
      <x:c r="B22" s="2"/>
      <x:c r="C22" s="2"/>
      <x:c r="D22" s="2"/>
      <x:c r="E22" s="2"/>
      <x:c r="F22" s="2"/>
      <x:c r="G22" s="2"/>
    </x:row>
    <x:row r="23" ht="24" customHeight="1">
      <x:c r="A23" s="2"/>
      <x:c r="B23" s="2"/>
      <x:c r="C23" s="2"/>
      <x:c r="D23" s="2"/>
      <x:c r="E23" s="2"/>
      <x:c r="F23" s="2"/>
      <x:c r="G23" s="2"/>
    </x:row>
    <x:row r="24" ht="24" customHeight="1">
      <x:c r="A24" s="2" t="str">
        <x:v>12月每周频率粗估（元）</x:v>
      </x:c>
      <x:c r="B24" s="12" t="n">
        <x:f>'加班工资估算'!H20</x:f>
        <x:v>4098.522167487686</x:v>
      </x:c>
      <x:c r="C24" s="2"/>
      <x:c r="D24" s="2"/>
      <x:c r="E24" s="2"/>
      <x:c r="F24" s="2"/>
      <x:c r="G24" s="2"/>
    </x:row>
    <x:row r="25" ht="24" customHeight="1">
      <x:c r="A25" s="2"/>
      <x:c r="B25" s="2"/>
      <x:c r="C25" s="2"/>
      <x:c r="D25" s="2"/>
      <x:c r="E25" s="2"/>
      <x:c r="F25" s="2"/>
      <x:c r="G25" s="2"/>
    </x:row>
    <x:row r="26" ht="24" customHeight="1">
      <x:c r="A26" s="2" t="str">
        <x:v>来源：月度原始材料/2025-12_个人月统计_上.png、2025-12_个人月统计_页面文本.txt。</x:v>
      </x:c>
      <x:c r="B26" s="2"/>
      <x:c r="C26" s="2"/>
      <x:c r="D26" s="2"/>
      <x:c r="E26" s="2"/>
      <x:c r="F26" s="2"/>
      <x:c r="G26" s="2"/>
    </x:row>
    <x:row r="27" ht="24" customHeight="1">
      <x:c r="A27" s="2"/>
      <x:c r="B27" s="2"/>
      <x:c r="C27" s="2"/>
      <x:c r="D27" s="2"/>
      <x:c r="E27" s="2"/>
      <x:c r="F27" s="2"/>
      <x:c r="G27" s="2"/>
    </x:row>
    <x:row r="28" ht="24" customHeight="1">
      <x:c r="A28" s="2"/>
      <x:c r="B28" s="2"/>
      <x:c r="C28" s="2"/>
      <x:c r="D28" s="2"/>
      <x:c r="E28" s="2"/>
      <x:c r="F28" s="2"/>
      <x:c r="G28" s="2"/>
    </x:row>
    <x:row r="29" ht="24" customHeight="1">
      <x:c r="A29" s="2"/>
      <x:c r="B29" s="2"/>
      <x:c r="C29" s="2"/>
      <x:c r="D29" s="2"/>
      <x:c r="E29" s="2"/>
      <x:c r="F29" s="2"/>
      <x:c r="G29" s="2"/>
    </x:row>
    <x:row r="30" ht="24" customHeight="1">
      <x:c r="A30" s="2"/>
      <x:c r="B30" s="2"/>
      <x:c r="C30" s="2"/>
      <x:c r="D30" s="2"/>
      <x:c r="E30" s="2"/>
      <x:c r="F30" s="2"/>
      <x:c r="G30" s="2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24" customHeight="1">
      <x:c r="A32" s="2"/>
      <x:c r="B32" s="2"/>
      <x:c r="C32" s="2"/>
      <x:c r="D32" s="2"/>
      <x:c r="E32" s="2"/>
      <x:c r="F32" s="2"/>
      <x:c r="G32" s="2"/>
    </x:row>
    <x:row r="33" ht="24" customHeight="1">
      <x:c r="A33" s="2"/>
      <x:c r="B33" s="2"/>
      <x:c r="C33" s="2"/>
      <x:c r="D33" s="2"/>
      <x:c r="E33" s="2"/>
      <x:c r="F33" s="2"/>
      <x:c r="G33" s="2"/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4" customHeight="1">
      <x:c r="A35" s="2"/>
      <x:c r="B35" s="2"/>
      <x:c r="C35" s="2"/>
      <x:c r="D35" s="2"/>
      <x:c r="E35" s="2"/>
      <x:c r="F35" s="2"/>
      <x:c r="G35" s="2"/>
    </x:row>
    <x:row r="36" ht="24" customHeight="1">
      <x:c r="A36" s="2"/>
      <x:c r="B36" s="2"/>
      <x:c r="C36" s="2"/>
      <x:c r="D36" s="2"/>
      <x:c r="E36" s="2"/>
      <x:c r="F36" s="2"/>
      <x:c r="G36" s="2"/>
    </x:row>
    <x:row r="37" ht="24" customHeight="1">
      <x:c r="A37" s="2"/>
      <x:c r="B37" s="2"/>
      <x:c r="C37" s="2"/>
      <x:c r="D37" s="2"/>
      <x:c r="E37" s="2"/>
      <x:c r="F37" s="2"/>
      <x:c r="G37" s="2"/>
    </x:row>
    <x:row r="38" ht="24" customHeight="1">
      <x:c r="A38" s="2"/>
      <x:c r="B38" s="2"/>
      <x:c r="C38" s="2"/>
      <x:c r="D38" s="2"/>
      <x:c r="E38" s="2"/>
      <x:c r="F38" s="2"/>
      <x:c r="G38" s="2"/>
    </x:row>
    <x:row r="39" ht="24" customHeight="1">
      <x:c r="A39" s="2"/>
      <x:c r="B39" s="2"/>
      <x:c r="C39" s="2"/>
      <x:c r="D39" s="2"/>
      <x:c r="E39" s="2"/>
      <x:c r="F39" s="2"/>
      <x:c r="G39" s="2"/>
    </x:row>
    <x:row r="40" ht="24" customHeight="1">
      <x:c r="A40" s="2"/>
      <x:c r="B40" s="2"/>
      <x:c r="C40" s="2"/>
      <x:c r="D40" s="2"/>
      <x:c r="E40" s="2"/>
      <x:c r="F40" s="2"/>
      <x:c r="G40" s="2"/>
    </x:row>
    <x:row r="41" ht="24" customHeight="1">
      <x:c r="A41" s="2"/>
      <x:c r="B41" s="2"/>
      <x:c r="C41" s="2"/>
      <x:c r="D41" s="2"/>
      <x:c r="E41" s="2"/>
      <x:c r="F41" s="2"/>
      <x:c r="G41" s="2"/>
    </x:row>
    <x:row r="42" ht="24" customHeight="1">
      <x:c r="A42" s="2"/>
      <x:c r="B42" s="2"/>
      <x:c r="C42" s="2"/>
      <x:c r="D42" s="2"/>
      <x:c r="E42" s="2"/>
      <x:c r="F42" s="2"/>
      <x:c r="G42" s="2"/>
    </x:row>
    <x:row r="43" ht="24" customHeight="1">
      <x:c r="A43" s="2"/>
      <x:c r="B43" s="2"/>
      <x:c r="C43" s="2"/>
      <x:c r="D43" s="2"/>
      <x:c r="E43" s="2"/>
      <x:c r="F43" s="2"/>
      <x:c r="G43" s="2"/>
    </x:row>
    <x:row r="44" ht="24" customHeight="1">
      <x:c r="A44" s="2"/>
      <x:c r="B44" s="2"/>
      <x:c r="C44" s="2"/>
      <x:c r="D44" s="2"/>
      <x:c r="E44" s="2"/>
      <x:c r="F44" s="2"/>
      <x:c r="G44" s="2"/>
    </x:row>
    <x:row r="45" ht="24" customHeight="1">
      <x:c r="A45" s="2"/>
      <x:c r="B45" s="2"/>
      <x:c r="C45" s="2"/>
      <x:c r="D45" s="2"/>
      <x:c r="E45" s="2"/>
      <x:c r="F45" s="2"/>
      <x:c r="G45" s="2"/>
    </x:row>
    <x:row r="46" ht="24" customHeight="1">
      <x:c r="A46" s="2"/>
      <x:c r="B46" s="2"/>
      <x:c r="C46" s="2"/>
      <x:c r="D46" s="2"/>
      <x:c r="E46" s="2"/>
      <x:c r="F46" s="2"/>
      <x:c r="G46" s="2"/>
    </x:row>
    <x:row r="47" ht="24" customHeight="1">
      <x:c r="A47" s="2"/>
      <x:c r="B47" s="2"/>
      <x:c r="C47" s="2"/>
      <x:c r="D47" s="2"/>
      <x:c r="E47" s="2"/>
      <x:c r="F47" s="2"/>
      <x:c r="G47" s="2"/>
    </x:row>
    <x:row r="48" ht="24" customHeight="1">
      <x:c r="A48" s="2"/>
      <x:c r="B48" s="2"/>
      <x:c r="C48" s="2"/>
      <x:c r="D48" s="2"/>
      <x:c r="E48" s="2"/>
      <x:c r="F48" s="2"/>
      <x:c r="G48" s="2"/>
    </x:row>
    <x:row r="49" ht="24" customHeight="1">
      <x:c r="A49" s="2"/>
      <x:c r="B49" s="2"/>
      <x:c r="C49" s="2"/>
      <x:c r="D49" s="2"/>
      <x:c r="E49" s="2"/>
      <x:c r="F49" s="2"/>
      <x:c r="G49" s="2"/>
    </x:row>
    <x:row r="50" ht="24" customHeight="1">
      <x:c r="A50" s="2"/>
      <x:c r="B50" s="2"/>
      <x:c r="C50" s="2"/>
      <x:c r="D50" s="2"/>
      <x:c r="E50" s="2"/>
      <x:c r="F50" s="2"/>
      <x:c r="G50" s="2"/>
    </x:row>
  </x:sheetData>
  <x:pageMargins left="0.7" right="0.7" top="0.75" bottom="0.75" header="0.3" footer="0.3"/>
</x:worksheet>
</file>